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5\"/>
    </mc:Choice>
  </mc:AlternateContent>
  <xr:revisionPtr revIDLastSave="0" documentId="13_ncr:1_{4D4BFE6E-97CC-43DB-8A21-1D32CF56C282}" xr6:coauthVersionLast="47" xr6:coauthVersionMax="47" xr10:uidLastSave="{00000000-0000-0000-0000-000000000000}"/>
  <bookViews>
    <workbookView xWindow="-108" yWindow="-108" windowWidth="23256" windowHeight="12456" tabRatio="459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5" l="1"/>
  <c r="AA55" i="15"/>
  <c r="AA50" i="15"/>
  <c r="H17" i="3"/>
  <c r="D17" i="3"/>
  <c r="O62" i="15"/>
  <c r="N60" i="15"/>
  <c r="O60" i="15"/>
  <c r="B17" i="3" s="1"/>
  <c r="P60" i="15"/>
  <c r="Q60" i="15"/>
  <c r="R60" i="15"/>
  <c r="S60" i="15"/>
  <c r="T60" i="15"/>
  <c r="U60" i="15"/>
  <c r="V60" i="15"/>
  <c r="W60" i="15"/>
  <c r="X60" i="15"/>
  <c r="Y60" i="15"/>
  <c r="Z60" i="15"/>
  <c r="AA37" i="15"/>
  <c r="L37" i="15"/>
  <c r="J60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1" i="15"/>
  <c r="L52" i="15"/>
  <c r="L53" i="15"/>
  <c r="L54" i="15"/>
  <c r="L55" i="15"/>
  <c r="L56" i="15"/>
  <c r="L57" i="15"/>
  <c r="L58" i="15"/>
  <c r="L59" i="15"/>
  <c r="AA27" i="15"/>
  <c r="AF6" i="15"/>
  <c r="AF7" i="15" s="1"/>
  <c r="AF8" i="15" s="1"/>
  <c r="AF9" i="15" s="1"/>
  <c r="AF10" i="15" s="1"/>
  <c r="AA17" i="15"/>
  <c r="L6" i="15"/>
  <c r="F17" i="3" l="1"/>
  <c r="M60" i="15"/>
  <c r="F60" i="15" l="1"/>
  <c r="X62" i="15"/>
  <c r="N62" i="15"/>
  <c r="N64" i="15" s="1"/>
  <c r="H16" i="3"/>
  <c r="B16" i="3"/>
  <c r="D16" i="3"/>
  <c r="F16" i="3" l="1"/>
  <c r="AA52" i="15"/>
  <c r="AA53" i="15"/>
  <c r="AD60" i="15"/>
  <c r="F8" i="16"/>
  <c r="F5" i="16"/>
  <c r="AA40" i="15"/>
  <c r="AA41" i="15"/>
  <c r="AA30" i="15"/>
  <c r="E60" i="15"/>
  <c r="G5" i="16" l="1"/>
  <c r="B23" i="9"/>
  <c r="B28" i="9"/>
  <c r="AA6" i="15"/>
  <c r="AA7" i="15"/>
  <c r="AA8" i="15"/>
  <c r="AA20" i="15"/>
  <c r="AA21" i="15"/>
  <c r="AE6" i="15" l="1"/>
  <c r="AE7" i="15" s="1"/>
  <c r="AA48" i="15"/>
  <c r="AA49" i="15"/>
  <c r="AA51" i="15"/>
  <c r="AA54" i="15"/>
  <c r="AA44" i="15"/>
  <c r="AA45" i="15"/>
  <c r="AA46" i="15"/>
  <c r="AA47" i="15"/>
  <c r="AA43" i="15"/>
  <c r="AA39" i="15"/>
  <c r="AA42" i="15"/>
  <c r="AA38" i="15"/>
  <c r="AA36" i="15"/>
  <c r="AA35" i="15"/>
  <c r="AA33" i="15"/>
  <c r="AA34" i="15"/>
  <c r="AA31" i="15"/>
  <c r="AA32" i="15"/>
  <c r="AA29" i="15" l="1"/>
  <c r="AA22" i="15"/>
  <c r="AA23" i="15"/>
  <c r="AA24" i="15"/>
  <c r="AA25" i="15"/>
  <c r="AA26" i="15"/>
  <c r="AA28" i="15"/>
  <c r="S62" i="15"/>
  <c r="AA18" i="15" l="1"/>
  <c r="AA19" i="15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2" i="15" l="1"/>
  <c r="T62" i="15"/>
  <c r="P62" i="15"/>
  <c r="E20" i="16"/>
  <c r="H26" i="3"/>
  <c r="D26" i="3" s="1"/>
  <c r="D24" i="3"/>
  <c r="AA9" i="15"/>
  <c r="AA10" i="15"/>
  <c r="AA11" i="15"/>
  <c r="AE9" i="15" l="1"/>
  <c r="AE10" i="15" s="1"/>
  <c r="AA60" i="15"/>
  <c r="AB60" i="15"/>
  <c r="H60" i="15" l="1"/>
  <c r="AC60" i="15"/>
  <c r="I60" i="15"/>
  <c r="F12" i="16" l="1"/>
  <c r="F11" i="16" l="1"/>
  <c r="F10" i="16" l="1"/>
  <c r="B29" i="9" l="1"/>
  <c r="B24" i="9" s="1"/>
  <c r="F9" i="16"/>
  <c r="F7" i="16" l="1"/>
  <c r="F6" i="16" l="1"/>
  <c r="G6" i="16" l="1"/>
  <c r="G7" i="16" s="1"/>
  <c r="G8" i="16" s="1"/>
  <c r="G9" i="16" s="1"/>
  <c r="G10" i="16" s="1"/>
  <c r="G11" i="16" s="1"/>
  <c r="G12" i="16" s="1"/>
  <c r="F20" i="16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0" i="15"/>
  <c r="G60" i="15"/>
  <c r="L60" i="15" l="1"/>
  <c r="B20" i="9"/>
  <c r="C9" i="9" l="1"/>
  <c r="C14" i="9" s="1"/>
  <c r="B8" i="3" l="1"/>
  <c r="B33" i="3"/>
  <c r="B22" i="3" l="1"/>
  <c r="B26" i="3"/>
  <c r="F26" i="3" s="1"/>
  <c r="X64" i="15" l="1"/>
  <c r="Y64" i="15"/>
  <c r="V62" i="15"/>
  <c r="Q62" i="15"/>
  <c r="Q64" i="15" s="1"/>
  <c r="W62" i="15"/>
  <c r="W64" i="15" s="1"/>
  <c r="R62" i="15"/>
  <c r="R64" i="15" s="1"/>
  <c r="B30" i="9" l="1"/>
  <c r="C31" i="9" s="1"/>
  <c r="S64" i="15"/>
  <c r="T64" i="15"/>
  <c r="B20" i="3"/>
  <c r="V64" i="15"/>
  <c r="U62" i="15" l="1"/>
  <c r="U64" i="15" s="1"/>
  <c r="D23" i="3"/>
  <c r="B23" i="3"/>
  <c r="D20" i="16"/>
  <c r="C20" i="16"/>
  <c r="H30" i="13"/>
  <c r="H33" i="13" l="1"/>
  <c r="F23" i="3"/>
  <c r="J62" i="15" l="1"/>
  <c r="Z62" i="15"/>
  <c r="P64" i="15"/>
  <c r="O64" i="15"/>
  <c r="M62" i="15"/>
  <c r="G62" i="15"/>
  <c r="B19" i="3"/>
  <c r="D20" i="3" l="1"/>
  <c r="F20" i="3" s="1"/>
  <c r="Z64" i="15"/>
  <c r="J64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4" i="15"/>
  <c r="D15" i="3"/>
  <c r="F29" i="3" l="1"/>
  <c r="F15" i="3"/>
  <c r="B7" i="3"/>
  <c r="B12" i="3" s="1"/>
  <c r="B31" i="3" s="1"/>
  <c r="G64" i="15"/>
  <c r="B35" i="3" l="1"/>
  <c r="F31" i="3"/>
  <c r="E67" i="15"/>
  <c r="F12" i="3"/>
  <c r="B21" i="9"/>
  <c r="C22" i="9" s="1"/>
  <c r="C25" i="9" s="1"/>
  <c r="C33" i="9" s="1"/>
  <c r="B38" i="3"/>
  <c r="E68" i="15"/>
</calcChain>
</file>

<file path=xl/sharedStrings.xml><?xml version="1.0" encoding="utf-8"?>
<sst xmlns="http://schemas.openxmlformats.org/spreadsheetml/2006/main" count="171" uniqueCount="124">
  <si>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</si>
  <si>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</si>
  <si>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</si>
  <si>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</si>
  <si>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</si>
  <si>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</si>
  <si>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</si>
  <si>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</si>
  <si>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</si>
  <si>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</si>
  <si>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</si>
  <si>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</si>
  <si>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</si>
  <si>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</si>
  <si>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</si>
  <si>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</si>
  <si>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</si>
  <si>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</si>
  <si>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</si>
  <si>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</si>
  <si>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</si>
  <si>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</si>
  <si>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</si>
  <si>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</si>
  <si>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</si>
  <si>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</si>
  <si>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</si>
  <si>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</si>
  <si>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</si>
  <si>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</si>
  <si>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</si>
  <si>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</si>
  <si>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</si>
  <si>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</si>
  <si>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</si>
  <si>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</si>
  <si>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</si>
  <si>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</si>
  <si>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</si>
  <si>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</si>
  <si>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</si>
  <si>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</si>
  <si>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</si>
  <si>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</si>
  <si>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</si>
  <si>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</si>
  <si>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</si>
  <si>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</si>
  <si>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</si>
  <si>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</si>
  <si>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</si>
  <si>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</si>
  <si>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</si>
  <si>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</si>
  <si>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</si>
  <si>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</si>
  <si>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</si>
  <si>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</si>
  <si>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</si>
  <si>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</si>
  <si>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</si>
  <si>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</si>
  <si>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</si>
  <si>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</si>
  <si>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</si>
  <si>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</si>
  <si>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</si>
  <si>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</si>
  <si>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</si>
  <si>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</si>
  <si>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</si>
  <si>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</si>
  <si>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</si>
  <si>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</si>
  <si>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</si>
  <si>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</si>
  <si>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</si>
  <si>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</si>
  <si>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</si>
  <si>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</si>
  <si>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</si>
  <si>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</si>
  <si>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</si>
  <si>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</si>
  <si>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</si>
  <si>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</si>
  <si>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</si>
  <si>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</si>
  <si>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</si>
  <si>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</si>
  <si>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</si>
  <si>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</si>
  <si>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</si>
  <si>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</si>
  <si>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</si>
  <si>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</si>
  <si>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</si>
  <si>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</si>
  <si>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</si>
  <si>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</si>
  <si>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</si>
  <si>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</si>
  <si>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</si>
  <si>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</si>
  <si>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</si>
  <si>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</si>
  <si>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Clerk's expenses</t>
  </si>
  <si>
    <t>Full Bank Reconciliation  - 30th April 2025</t>
  </si>
  <si>
    <t>Balance per Bank Statement 30th April 2025</t>
  </si>
  <si>
    <t>Opening Balance 1st April 2025</t>
  </si>
  <si>
    <t>1 month to the 30th April 2025</t>
  </si>
  <si>
    <t>1 months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</si>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</sst>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0" fontId="0" fillId="0" borderId="13" xfId="0" applyBorder="1"/>
    <xf numFmtId="0" fontId="0" fillId="0" borderId="0" xfId="0" applyFill="1" applyBorder="1"/>
    <xf numFmtId="2" fontId="20" fillId="0" borderId="0" xfId="0" applyNumberFormat="1" applyFont="1" applyFill="1"/>
    <xf numFmtId="2" fontId="20" fillId="0" borderId="9" xfId="0" applyNumberFormat="1" applyFont="1" applyFill="1" applyBorder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workbookViewId="0">
      <selection activeCell="B6" sqref="B6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107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108</v>
      </c>
      <c r="B6" s="25">
        <v>5730.86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5730.86</v>
      </c>
    </row>
    <row r="10" spans="1:3" ht="15.6" x14ac:dyDescent="0.3">
      <c r="A10" s="22" t="s">
        <v>67</v>
      </c>
    </row>
    <row r="11" spans="1:3" ht="15.6" x14ac:dyDescent="0.3">
      <c r="A11" s="22" t="s">
        <v>108</v>
      </c>
      <c r="B11" s="25">
        <v>272.94</v>
      </c>
      <c r="C11" s="25">
        <f>B11</f>
        <v>272.94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6003.7999999999993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109</v>
      </c>
      <c r="B19" s="25">
        <v>885.27</v>
      </c>
    </row>
    <row r="20" spans="1:11" ht="15.6" x14ac:dyDescent="0.3">
      <c r="A20" s="22" t="s">
        <v>5</v>
      </c>
      <c r="B20" s="25">
        <f>'Cash book'!E60-'Cash book'!K60</f>
        <v>5189.1000000000004</v>
      </c>
    </row>
    <row r="21" spans="1:11" ht="15.6" x14ac:dyDescent="0.3">
      <c r="A21" s="22" t="s">
        <v>87</v>
      </c>
      <c r="B21" s="4">
        <f>'Cash book'!F60</f>
        <v>343.51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5730.8600000000006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5730.8600000000006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109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</v>
      </c>
      <c r="C29" s="42"/>
    </row>
    <row r="30" spans="1:11" ht="15.6" x14ac:dyDescent="0.3">
      <c r="A30" s="22" t="s">
        <v>69</v>
      </c>
      <c r="B30" s="42">
        <f>'Cash book'!K60</f>
        <v>0</v>
      </c>
      <c r="C30" s="42"/>
    </row>
    <row r="31" spans="1:11" ht="15.6" x14ac:dyDescent="0.3">
      <c r="A31" s="22" t="s">
        <v>70</v>
      </c>
      <c r="B31" s="43"/>
      <c r="C31" s="42">
        <f>B27+B28-B29+B30</f>
        <v>272.94</v>
      </c>
    </row>
    <row r="33" spans="1:3" ht="16.2" thickBot="1" x14ac:dyDescent="0.35">
      <c r="A33" s="22" t="s">
        <v>71</v>
      </c>
      <c r="B33" s="42"/>
      <c r="C33" s="41">
        <f>C25+C31</f>
        <v>6003.8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opLeftCell="A12" workbookViewId="0">
      <selection activeCell="H2" sqref="H2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1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111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110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book'!G60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book'!J60+'Cash book'!K60</f>
        <v>189.1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book'!H60</f>
        <v>0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5189.1000000000004</v>
      </c>
      <c r="C12" s="8"/>
      <c r="D12" s="33">
        <f>+H12*$H$1/12</f>
        <v>416.66666666666669</v>
      </c>
      <c r="E12" s="8"/>
      <c r="F12" s="33">
        <f>+B12-D12</f>
        <v>4772.4333333333334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book'!M60</f>
        <v>150.5</v>
      </c>
      <c r="C15" s="8"/>
      <c r="D15" s="33">
        <f t="shared" ref="D15:D28" si="0">+H15*$H$1/12</f>
        <v>124.5</v>
      </c>
      <c r="E15" s="8"/>
      <c r="F15" s="8">
        <f t="shared" ref="F15:F29" si="1">-B15+D15</f>
        <v>-26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book'!N60</f>
        <v>0</v>
      </c>
      <c r="C16" s="8"/>
      <c r="D16" s="33">
        <f>Budget!H7</f>
        <v>312</v>
      </c>
      <c r="E16" s="8"/>
      <c r="F16" s="8">
        <f t="shared" si="1"/>
        <v>312</v>
      </c>
      <c r="G16" s="8"/>
      <c r="H16" s="33">
        <f>Budget!H7</f>
        <v>312</v>
      </c>
      <c r="I16" s="8"/>
    </row>
    <row r="17" spans="1:9" x14ac:dyDescent="0.3">
      <c r="A17" t="s">
        <v>106</v>
      </c>
      <c r="B17" s="33">
        <f>'Cash book'!O60</f>
        <v>0</v>
      </c>
      <c r="C17" s="8"/>
      <c r="D17" s="33">
        <f>Budget!H8</f>
        <v>30</v>
      </c>
      <c r="E17" s="8"/>
      <c r="F17" s="8">
        <f t="shared" si="1"/>
        <v>30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book'!Z60</f>
        <v>0</v>
      </c>
      <c r="C18" s="8"/>
      <c r="D18" s="33">
        <f t="shared" si="0"/>
        <v>8.3333333333333339</v>
      </c>
      <c r="E18" s="8"/>
      <c r="F18" s="8">
        <f t="shared" si="1"/>
        <v>8.3333333333333339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book'!Q60</f>
        <v>0</v>
      </c>
      <c r="C19" s="8"/>
      <c r="D19" s="33">
        <f t="shared" si="0"/>
        <v>46.666666666666664</v>
      </c>
      <c r="E19" s="8"/>
      <c r="F19" s="8">
        <f t="shared" si="1"/>
        <v>46.666666666666664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book'!U60</f>
        <v>0</v>
      </c>
      <c r="C20" s="8"/>
      <c r="D20" s="33">
        <f t="shared" si="0"/>
        <v>66.666666666666671</v>
      </c>
      <c r="E20" s="8"/>
      <c r="F20" s="8">
        <f t="shared" si="1"/>
        <v>66.666666666666671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book'!V60</f>
        <v>0</v>
      </c>
      <c r="C21" s="8"/>
      <c r="D21" s="33">
        <f t="shared" si="0"/>
        <v>20.833333333333332</v>
      </c>
      <c r="E21" s="8"/>
      <c r="F21" s="8">
        <f t="shared" si="1"/>
        <v>20.833333333333332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book'!R60</f>
        <v>0</v>
      </c>
      <c r="C22" s="8"/>
      <c r="D22" s="33">
        <f t="shared" si="0"/>
        <v>30</v>
      </c>
      <c r="E22" s="8"/>
      <c r="F22" s="8">
        <f t="shared" si="1"/>
        <v>30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book'!P60</f>
        <v>0</v>
      </c>
      <c r="C23" s="8"/>
      <c r="D23" s="33">
        <f t="shared" si="0"/>
        <v>0</v>
      </c>
      <c r="E23" s="8"/>
      <c r="F23" s="8">
        <f t="shared" si="1"/>
        <v>0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book'!T60</f>
        <v>193.01</v>
      </c>
      <c r="C24" s="8"/>
      <c r="D24" s="33">
        <f t="shared" si="0"/>
        <v>8.75</v>
      </c>
      <c r="E24" s="8"/>
      <c r="F24" s="8">
        <f t="shared" si="1"/>
        <v>-184.26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book'!W60</f>
        <v>0</v>
      </c>
      <c r="C25" s="8"/>
      <c r="D25" s="33">
        <f t="shared" si="0"/>
        <v>8.3333333333333339</v>
      </c>
      <c r="E25" s="8"/>
      <c r="F25" s="8">
        <f t="shared" si="1"/>
        <v>8.3333333333333339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book'!Y60</f>
        <v>0</v>
      </c>
      <c r="C26" s="8"/>
      <c r="D26" s="33">
        <f t="shared" si="0"/>
        <v>66.666666666666671</v>
      </c>
      <c r="E26" s="8"/>
      <c r="F26" s="8">
        <f t="shared" si="1"/>
        <v>66.666666666666671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book'!X60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book'!S60</f>
        <v>0</v>
      </c>
      <c r="C28" s="8"/>
      <c r="D28" s="33">
        <f t="shared" si="0"/>
        <v>0</v>
      </c>
      <c r="E28" s="8"/>
      <c r="F28" s="8">
        <f t="shared" si="1"/>
        <v>0</v>
      </c>
      <c r="G28" s="8"/>
      <c r="H28" s="8">
        <f>Budget!H24</f>
        <v>0</v>
      </c>
      <c r="I28" s="8"/>
    </row>
    <row r="29" spans="1:9" x14ac:dyDescent="0.3">
      <c r="B29" s="16">
        <f>SUM(B15:B28)</f>
        <v>343.51</v>
      </c>
      <c r="C29" s="8"/>
      <c r="D29" s="16">
        <v>0</v>
      </c>
      <c r="E29" s="8"/>
      <c r="F29" s="16">
        <f t="shared" si="1"/>
        <v>-343.51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4845.59</v>
      </c>
      <c r="C31" s="8"/>
      <c r="D31" s="33">
        <f>+D12-D29</f>
        <v>416.66666666666669</v>
      </c>
      <c r="E31" s="8"/>
      <c r="F31" s="33">
        <f>+B31-D31</f>
        <v>4428.9233333333332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6003.8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68"/>
  <sheetViews>
    <sheetView zoomScale="105" zoomScaleNormal="146" workbookViewId="0">
      <pane ySplit="3" topLeftCell="A4" activePane="bottomLeft" state="frozen"/>
      <selection activeCell="D1" sqref="D1"/>
      <selection pane="bottomLeft" activeCell="T16" sqref="T16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6">
        <v>885.27</v>
      </c>
      <c r="AF5" s="67">
        <v>272.94</v>
      </c>
    </row>
    <row r="6" spans="1:32" x14ac:dyDescent="0.3">
      <c r="A6" t="s">
        <v>115</v>
      </c>
      <c r="B6" t="s">
        <v>105</v>
      </c>
      <c r="C6" t="s">
        <v>99</v>
      </c>
      <c r="D6" s="29" t="s">
        <v>116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117</v>
      </c>
      <c r="B7" t="s">
        <v>51</v>
      </c>
      <c r="C7" t="s">
        <v>84</v>
      </c>
      <c r="D7" s="29" t="s">
        <v>118</v>
      </c>
      <c r="E7">
        <v>189.1</v>
      </c>
      <c r="F7" s="32"/>
      <c r="J7">
        <v>189.1</v>
      </c>
      <c r="L7" s="55">
        <f t="shared" ref="L7:L56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54" si="2">AF6+K7</f>
        <v>272.94</v>
      </c>
    </row>
    <row r="8" spans="1:32" x14ac:dyDescent="0.3">
      <c r="A8" t="s">
        <v>120</v>
      </c>
      <c r="B8" t="s">
        <v>51</v>
      </c>
      <c r="C8" t="s">
        <v>99</v>
      </c>
      <c r="D8" s="69" t="s">
        <v>119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121</v>
      </c>
      <c r="C9" t="s">
        <v>99</v>
      </c>
      <c r="D9" s="69" t="s">
        <v>122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55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s="69" t="s">
        <v>123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72">
        <f>AE9-AA10+L10-K10</f>
        <v>5730.86</v>
      </c>
      <c r="AF10" s="67">
        <f t="shared" si="2"/>
        <v>272.94</v>
      </c>
    </row>
    <row r="11" spans="1:32" x14ac:dyDescent="0.3">
      <c r="E11" s="31"/>
      <c r="F11" s="32"/>
      <c r="G11" s="4"/>
      <c r="H11" s="4"/>
      <c r="I11" s="4"/>
      <c r="J11" s="4"/>
      <c r="K11" s="4"/>
      <c r="L11" s="55">
        <f t="shared" si="0"/>
        <v>0</v>
      </c>
      <c r="M11" s="4"/>
      <c r="N11" s="4"/>
      <c r="O11" s="4"/>
      <c r="P11" s="4"/>
      <c r="Q11" s="4"/>
      <c r="V11" s="4"/>
      <c r="AA11" s="4">
        <f t="shared" si="3"/>
        <v>0</v>
      </c>
      <c r="AB11" s="4"/>
      <c r="AC11" s="4"/>
      <c r="AD11" s="32"/>
      <c r="AE11" s="4"/>
      <c r="AF11" s="32"/>
    </row>
    <row r="12" spans="1:32" x14ac:dyDescent="0.3">
      <c r="E12" s="31"/>
      <c r="F12" s="4"/>
      <c r="G12" s="31"/>
      <c r="H12" s="4"/>
      <c r="I12" s="4"/>
      <c r="J12" s="4"/>
      <c r="K12" s="4"/>
      <c r="L12" s="55">
        <f t="shared" si="0"/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0</v>
      </c>
      <c r="AB12" s="4"/>
      <c r="AC12" s="4"/>
      <c r="AD12" s="32"/>
      <c r="AE12" s="4"/>
      <c r="AF12" s="32"/>
    </row>
    <row r="13" spans="1:32" x14ac:dyDescent="0.3">
      <c r="E13" s="31"/>
      <c r="F13" s="4"/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0</v>
      </c>
      <c r="AB13" s="4"/>
      <c r="AC13" s="4"/>
      <c r="AD13" s="32"/>
      <c r="AE13" s="4"/>
      <c r="AF13" s="32"/>
    </row>
    <row r="14" spans="1:32" x14ac:dyDescent="0.3">
      <c r="E14" s="31"/>
      <c r="F14" s="4"/>
      <c r="G14" s="31"/>
      <c r="H14" s="4"/>
      <c r="I14" s="4"/>
      <c r="J14" s="4"/>
      <c r="K14" s="4"/>
      <c r="L14" s="55">
        <f t="shared" si="0"/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0</v>
      </c>
      <c r="AB14" s="4"/>
      <c r="AC14" s="4"/>
      <c r="AD14" s="32"/>
      <c r="AE14" s="4"/>
      <c r="AF14" s="32"/>
    </row>
    <row r="15" spans="1:32" x14ac:dyDescent="0.3">
      <c r="E15" s="31"/>
      <c r="F15" s="4"/>
      <c r="G15" s="31"/>
      <c r="H15" s="4"/>
      <c r="I15" s="4"/>
      <c r="J15" s="4"/>
      <c r="K15" s="4"/>
      <c r="L15" s="55">
        <f t="shared" si="0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0</v>
      </c>
      <c r="AB15" s="4"/>
      <c r="AC15" s="4"/>
      <c r="AD15" s="32"/>
      <c r="AE15" s="4"/>
      <c r="AF15" s="32"/>
    </row>
    <row r="16" spans="1:32" x14ac:dyDescent="0.3">
      <c r="E16" s="31"/>
      <c r="F16" s="4"/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0</v>
      </c>
      <c r="AB16" s="4"/>
      <c r="AC16" s="4"/>
      <c r="AD16" s="32"/>
      <c r="AE16" s="4"/>
      <c r="AF16" s="32"/>
    </row>
    <row r="17" spans="5:32" x14ac:dyDescent="0.3">
      <c r="E17" s="31"/>
      <c r="F17" s="32"/>
      <c r="G17" s="4"/>
      <c r="H17" s="4"/>
      <c r="I17" s="4"/>
      <c r="J17" s="4"/>
      <c r="K17" s="4"/>
      <c r="L17" s="55">
        <f t="shared" si="0"/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0</v>
      </c>
      <c r="AB17" s="4"/>
      <c r="AC17" s="4"/>
      <c r="AD17" s="32"/>
      <c r="AE17" s="4"/>
      <c r="AF17" s="32"/>
    </row>
    <row r="18" spans="5:32" x14ac:dyDescent="0.3">
      <c r="E18" s="31"/>
      <c r="F18" s="32"/>
      <c r="G18" s="4"/>
      <c r="H18" s="4"/>
      <c r="I18" s="4"/>
      <c r="J18" s="4"/>
      <c r="K18" s="4"/>
      <c r="L18" s="55">
        <f t="shared" si="0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0</v>
      </c>
      <c r="AB18" s="4"/>
      <c r="AC18" s="4"/>
      <c r="AD18" s="32"/>
      <c r="AE18" s="4"/>
      <c r="AF18" s="32"/>
    </row>
    <row r="19" spans="5:32" x14ac:dyDescent="0.3">
      <c r="E19" s="31"/>
      <c r="F19" s="32"/>
      <c r="G19" s="4"/>
      <c r="H19" s="4"/>
      <c r="I19" s="4"/>
      <c r="J19" s="4"/>
      <c r="K19" s="4"/>
      <c r="L19" s="55">
        <f t="shared" si="0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4"/>
      <c r="AF19" s="32"/>
    </row>
    <row r="20" spans="5:32" x14ac:dyDescent="0.3">
      <c r="E20" s="31"/>
      <c r="F20" s="32"/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3"/>
        <v>0</v>
      </c>
      <c r="AB20" s="4"/>
      <c r="AC20" s="4"/>
      <c r="AD20" s="32"/>
      <c r="AE20" s="4"/>
      <c r="AF20" s="32"/>
    </row>
    <row r="21" spans="5:32" x14ac:dyDescent="0.3">
      <c r="E21" s="31"/>
      <c r="F21" s="32"/>
      <c r="G21" s="4"/>
      <c r="H21" s="4"/>
      <c r="I21" s="4"/>
      <c r="J21" s="4"/>
      <c r="K21" s="4"/>
      <c r="L21" s="55">
        <f t="shared" si="0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4"/>
      <c r="AF21" s="32"/>
    </row>
    <row r="22" spans="5:32" x14ac:dyDescent="0.3">
      <c r="E22" s="31"/>
      <c r="F22" s="32"/>
      <c r="G22" s="4"/>
      <c r="H22" s="4"/>
      <c r="I22" s="4"/>
      <c r="J22" s="4"/>
      <c r="K22" s="4"/>
      <c r="L22" s="55">
        <f t="shared" si="0"/>
        <v>0</v>
      </c>
      <c r="M22" s="4"/>
      <c r="N22" s="4"/>
      <c r="O22" s="6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0</v>
      </c>
      <c r="AB22" s="4"/>
      <c r="AC22" s="65"/>
      <c r="AD22" s="32"/>
      <c r="AE22" s="4"/>
      <c r="AF22" s="32"/>
    </row>
    <row r="23" spans="5:32" x14ac:dyDescent="0.3">
      <c r="E23" s="31"/>
      <c r="F23" s="32"/>
      <c r="G23" s="4"/>
      <c r="H23" s="4"/>
      <c r="I23" s="4"/>
      <c r="J23" s="4"/>
      <c r="K23" s="4"/>
      <c r="L23" s="55">
        <f t="shared" si="0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0</v>
      </c>
      <c r="AB23" s="4"/>
      <c r="AC23" s="4"/>
      <c r="AD23" s="32"/>
      <c r="AE23" s="4"/>
      <c r="AF23" s="32"/>
    </row>
    <row r="24" spans="5:32" x14ac:dyDescent="0.3">
      <c r="E24" s="31"/>
      <c r="F24" s="32"/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0</v>
      </c>
      <c r="AB24" s="4"/>
      <c r="AC24" s="4"/>
      <c r="AD24" s="32"/>
      <c r="AE24" s="4"/>
      <c r="AF24" s="32"/>
    </row>
    <row r="25" spans="5:32" x14ac:dyDescent="0.3">
      <c r="E25" s="31"/>
      <c r="F25" s="32"/>
      <c r="G25" s="4"/>
      <c r="H25" s="4"/>
      <c r="I25" s="4"/>
      <c r="J25" s="4"/>
      <c r="K25" s="4"/>
      <c r="L25" s="55">
        <f t="shared" si="0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0</v>
      </c>
      <c r="AB25" s="4"/>
      <c r="AC25" s="4"/>
      <c r="AD25" s="32"/>
      <c r="AE25" s="4"/>
      <c r="AF25" s="32"/>
    </row>
    <row r="26" spans="5:32" x14ac:dyDescent="0.3">
      <c r="E26" s="31"/>
      <c r="F26" s="32"/>
      <c r="G26" s="4"/>
      <c r="H26" s="4"/>
      <c r="I26" s="4"/>
      <c r="J26" s="4"/>
      <c r="K26" s="4"/>
      <c r="L26" s="55">
        <f t="shared" si="0"/>
        <v>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0</v>
      </c>
      <c r="AB26" s="4"/>
      <c r="AC26" s="4"/>
      <c r="AD26" s="32"/>
      <c r="AE26" s="4"/>
      <c r="AF26" s="32"/>
    </row>
    <row r="27" spans="5:32" x14ac:dyDescent="0.3">
      <c r="E27" s="31"/>
      <c r="F27" s="32"/>
      <c r="G27" s="4"/>
      <c r="H27" s="4"/>
      <c r="I27" s="4"/>
      <c r="J27" s="4"/>
      <c r="K27" s="4"/>
      <c r="L27" s="55">
        <f t="shared" si="0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0</v>
      </c>
      <c r="AB27" s="4"/>
      <c r="AC27" s="4"/>
      <c r="AD27" s="32"/>
      <c r="AE27" s="4"/>
      <c r="AF27" s="32"/>
    </row>
    <row r="28" spans="5:32" x14ac:dyDescent="0.3">
      <c r="E28" s="31"/>
      <c r="F28" s="32"/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f t="shared" si="3"/>
        <v>0</v>
      </c>
      <c r="AB28" s="4"/>
      <c r="AC28" s="4"/>
      <c r="AD28" s="32"/>
      <c r="AE28" s="4"/>
      <c r="AF28" s="32"/>
    </row>
    <row r="29" spans="5:32" x14ac:dyDescent="0.3">
      <c r="E29" s="31"/>
      <c r="F29" s="32"/>
      <c r="G29" s="4"/>
      <c r="H29" s="4"/>
      <c r="I29" s="4"/>
      <c r="J29" s="4"/>
      <c r="K29" s="4"/>
      <c r="L29" s="55">
        <f t="shared" si="0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4"/>
      <c r="AF29" s="32"/>
    </row>
    <row r="30" spans="5:32" x14ac:dyDescent="0.3">
      <c r="E30" s="31"/>
      <c r="F30" s="32"/>
      <c r="G30" s="4"/>
      <c r="H30" s="4"/>
      <c r="I30" s="4"/>
      <c r="J30" s="4"/>
      <c r="K30" s="4"/>
      <c r="L30" s="55">
        <f t="shared" si="0"/>
        <v>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0</v>
      </c>
      <c r="AB30" s="4"/>
      <c r="AC30" s="4"/>
      <c r="AD30" s="32"/>
      <c r="AE30" s="4"/>
      <c r="AF30" s="32"/>
    </row>
    <row r="31" spans="5:32" x14ac:dyDescent="0.3">
      <c r="E31" s="31"/>
      <c r="F31" s="32"/>
      <c r="G31" s="4"/>
      <c r="H31" s="4"/>
      <c r="I31" s="4"/>
      <c r="J31" s="4"/>
      <c r="K31" s="4"/>
      <c r="L31" s="55">
        <f t="shared" si="0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0</v>
      </c>
      <c r="AB31" s="4"/>
      <c r="AC31" s="4"/>
      <c r="AD31" s="32"/>
      <c r="AE31" s="4"/>
      <c r="AF31" s="32"/>
    </row>
    <row r="32" spans="5:32" x14ac:dyDescent="0.3">
      <c r="E32" s="31"/>
      <c r="F32" s="32"/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f t="shared" si="3"/>
        <v>0</v>
      </c>
      <c r="AB32" s="4"/>
      <c r="AC32" s="4"/>
      <c r="AD32" s="32"/>
      <c r="AE32" s="4"/>
      <c r="AF32" s="32"/>
    </row>
    <row r="33" spans="5:32" x14ac:dyDescent="0.3">
      <c r="E33" s="31"/>
      <c r="F33" s="32"/>
      <c r="G33" s="4"/>
      <c r="H33" s="4"/>
      <c r="I33" s="4"/>
      <c r="J33" s="4"/>
      <c r="K33" s="4"/>
      <c r="L33" s="55">
        <f t="shared" si="0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f t="shared" si="3"/>
        <v>0</v>
      </c>
      <c r="AB33" s="4"/>
      <c r="AC33" s="4"/>
      <c r="AD33" s="32"/>
      <c r="AE33" s="4"/>
      <c r="AF33" s="32"/>
    </row>
    <row r="34" spans="5:32" x14ac:dyDescent="0.3">
      <c r="E34" s="31"/>
      <c r="F34" s="32"/>
      <c r="G34" s="4"/>
      <c r="H34" s="4"/>
      <c r="I34" s="4"/>
      <c r="J34" s="4"/>
      <c r="K34" s="4"/>
      <c r="L34" s="55">
        <f t="shared" si="0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0</v>
      </c>
      <c r="AB34" s="4"/>
      <c r="AC34" s="4"/>
      <c r="AD34" s="32"/>
      <c r="AE34" s="4"/>
      <c r="AF34" s="32"/>
    </row>
    <row r="35" spans="5:32" x14ac:dyDescent="0.3">
      <c r="E35" s="31"/>
      <c r="F35" s="32"/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0</v>
      </c>
      <c r="AB35" s="4"/>
      <c r="AC35" s="4"/>
      <c r="AD35" s="32"/>
      <c r="AE35" s="4"/>
      <c r="AF35" s="32"/>
    </row>
    <row r="36" spans="5:32" x14ac:dyDescent="0.3">
      <c r="E36" s="31"/>
      <c r="F36" s="32"/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f t="shared" si="3"/>
        <v>0</v>
      </c>
      <c r="AB36" s="4"/>
      <c r="AC36" s="4"/>
      <c r="AD36" s="32"/>
      <c r="AE36" s="40"/>
      <c r="AF36" s="62"/>
    </row>
    <row r="37" spans="5:32" x14ac:dyDescent="0.3">
      <c r="E37" s="31"/>
      <c r="F37" s="32"/>
      <c r="G37" s="4"/>
      <c r="H37" s="4"/>
      <c r="I37" s="4"/>
      <c r="J37" s="4"/>
      <c r="K37" s="4"/>
      <c r="L37" s="55">
        <f t="shared" si="0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0</v>
      </c>
      <c r="AB37" s="4"/>
      <c r="AC37" s="4"/>
      <c r="AD37" s="32"/>
      <c r="AE37" s="40"/>
      <c r="AF37" s="62"/>
    </row>
    <row r="38" spans="5:32" x14ac:dyDescent="0.3">
      <c r="E38" s="31"/>
      <c r="F38" s="32"/>
      <c r="G38" s="4"/>
      <c r="H38" s="4"/>
      <c r="I38" s="4"/>
      <c r="J38" s="4"/>
      <c r="K38" s="4"/>
      <c r="L38" s="55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0</v>
      </c>
      <c r="AB38" s="4"/>
      <c r="AC38" s="4"/>
      <c r="AD38" s="32"/>
      <c r="AE38" s="40"/>
      <c r="AF38" s="62"/>
    </row>
    <row r="39" spans="5:32" x14ac:dyDescent="0.3">
      <c r="E39" s="31"/>
      <c r="F39" s="32"/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>
        <f t="shared" si="3"/>
        <v>0</v>
      </c>
      <c r="AB39" s="4"/>
      <c r="AC39" s="4"/>
      <c r="AD39" s="32"/>
      <c r="AE39" s="40"/>
      <c r="AF39" s="62"/>
    </row>
    <row r="40" spans="5:32" x14ac:dyDescent="0.3">
      <c r="E40" s="31"/>
      <c r="F40" s="32"/>
      <c r="G40" s="4"/>
      <c r="H40" s="4"/>
      <c r="I40" s="4"/>
      <c r="J40" s="4"/>
      <c r="K40" s="4"/>
      <c r="L40" s="55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0"/>
      <c r="AF40" s="62"/>
    </row>
    <row r="41" spans="5:32" x14ac:dyDescent="0.3">
      <c r="E41" s="31"/>
      <c r="F41" s="32"/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f t="shared" si="3"/>
        <v>0</v>
      </c>
      <c r="AB41" s="4"/>
      <c r="AC41" s="4"/>
      <c r="AD41" s="32"/>
      <c r="AE41" s="40"/>
      <c r="AF41" s="62"/>
    </row>
    <row r="42" spans="5:32" x14ac:dyDescent="0.3">
      <c r="E42" s="31"/>
      <c r="F42" s="32"/>
      <c r="G42" s="4"/>
      <c r="H42" s="4"/>
      <c r="I42" s="4"/>
      <c r="J42" s="4"/>
      <c r="K42" s="4"/>
      <c r="L42" s="55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0</v>
      </c>
      <c r="AB42" s="4"/>
      <c r="AC42" s="4"/>
      <c r="AD42" s="32"/>
      <c r="AE42" s="40"/>
      <c r="AF42" s="62"/>
    </row>
    <row r="43" spans="5:32" x14ac:dyDescent="0.3">
      <c r="E43" s="31"/>
      <c r="F43" s="32"/>
      <c r="G43" s="4"/>
      <c r="H43" s="4"/>
      <c r="I43" s="4"/>
      <c r="J43" s="4"/>
      <c r="K43" s="4"/>
      <c r="L43" s="55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0</v>
      </c>
      <c r="AB43" s="4"/>
      <c r="AC43" s="4"/>
      <c r="AD43" s="32"/>
      <c r="AE43" s="40"/>
      <c r="AF43" s="62"/>
    </row>
    <row r="44" spans="5:32" x14ac:dyDescent="0.3">
      <c r="E44" s="31"/>
      <c r="F44" s="32"/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0</v>
      </c>
      <c r="AB44" s="4"/>
      <c r="AC44" s="4"/>
      <c r="AD44" s="32"/>
      <c r="AE44" s="40"/>
      <c r="AF44" s="62"/>
    </row>
    <row r="45" spans="5:32" x14ac:dyDescent="0.3">
      <c r="E45" s="31"/>
      <c r="F45" s="32"/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0"/>
      <c r="AF45" s="62"/>
    </row>
    <row r="46" spans="5:32" x14ac:dyDescent="0.3">
      <c r="E46" s="31"/>
      <c r="F46" s="32"/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0</v>
      </c>
      <c r="AB46" s="4"/>
      <c r="AC46" s="4"/>
      <c r="AD46" s="32"/>
      <c r="AE46" s="40"/>
      <c r="AF46" s="62"/>
    </row>
    <row r="47" spans="5:32" x14ac:dyDescent="0.3">
      <c r="E47" s="31"/>
      <c r="F47" s="32"/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0</v>
      </c>
      <c r="AB47" s="4"/>
      <c r="AC47" s="4"/>
      <c r="AD47" s="32"/>
      <c r="AE47" s="40"/>
      <c r="AF47" s="62"/>
    </row>
    <row r="48" spans="5:32" x14ac:dyDescent="0.3">
      <c r="E48" s="31"/>
      <c r="F48" s="32"/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0</v>
      </c>
      <c r="AB48" s="4"/>
      <c r="AC48" s="4"/>
      <c r="AD48" s="32"/>
      <c r="AE48" s="40"/>
      <c r="AF48" s="62"/>
    </row>
    <row r="49" spans="3:32" x14ac:dyDescent="0.3">
      <c r="E49" s="31"/>
      <c r="F49" s="32"/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0"/>
      <c r="AF49" s="62"/>
    </row>
    <row r="50" spans="3:32" x14ac:dyDescent="0.3">
      <c r="E50" s="31"/>
      <c r="F50" s="32"/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/>
      <c r="AF50" s="62"/>
    </row>
    <row r="51" spans="3:32" x14ac:dyDescent="0.3">
      <c r="E51" s="31"/>
      <c r="F51" s="32"/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0</v>
      </c>
      <c r="AB51" s="4"/>
      <c r="AC51" s="4"/>
      <c r="AD51" s="32"/>
      <c r="AE51" s="40"/>
      <c r="AF51" s="62"/>
    </row>
    <row r="52" spans="3:32" x14ac:dyDescent="0.3">
      <c r="E52" s="31"/>
      <c r="F52" s="32"/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0</v>
      </c>
      <c r="AB52" s="4"/>
      <c r="AC52" s="4"/>
      <c r="AD52" s="32"/>
      <c r="AE52" s="40"/>
      <c r="AF52" s="62"/>
    </row>
    <row r="53" spans="3:32" x14ac:dyDescent="0.3">
      <c r="E53" s="31"/>
      <c r="F53" s="32"/>
      <c r="G53" s="4"/>
      <c r="H53" s="4"/>
      <c r="I53" s="4"/>
      <c r="J53" s="4"/>
      <c r="K53" s="4"/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0</v>
      </c>
      <c r="AB53" s="4"/>
      <c r="AC53" s="4"/>
      <c r="AD53" s="32"/>
      <c r="AE53" s="40"/>
      <c r="AF53" s="62"/>
    </row>
    <row r="54" spans="3:32" x14ac:dyDescent="0.3">
      <c r="E54" s="31"/>
      <c r="F54" s="32"/>
      <c r="G54" s="4"/>
      <c r="H54" s="4"/>
      <c r="I54" s="4"/>
      <c r="J54" s="4"/>
      <c r="K54" s="4"/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0</v>
      </c>
      <c r="AB54" s="4"/>
      <c r="AC54" s="4"/>
      <c r="AD54" s="32"/>
      <c r="AE54" s="70"/>
      <c r="AF54" s="71"/>
    </row>
    <row r="55" spans="3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4"/>
      <c r="AF55" s="32"/>
    </row>
    <row r="56" spans="3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32"/>
      <c r="AE56" s="4"/>
      <c r="AF56" s="32"/>
    </row>
    <row r="57" spans="3:32" x14ac:dyDescent="0.3">
      <c r="E57" s="31"/>
      <c r="F57" s="32"/>
      <c r="G57" s="4"/>
      <c r="H57" s="4"/>
      <c r="I57" s="4"/>
      <c r="J57" s="4"/>
      <c r="K57" s="32"/>
      <c r="L57" s="55">
        <f t="shared" ref="L57:L60" si="4">SUM(G57:K57)</f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2"/>
      <c r="AE57" s="63"/>
      <c r="AF57" s="64"/>
    </row>
    <row r="58" spans="3:32" x14ac:dyDescent="0.3">
      <c r="E58" s="31"/>
      <c r="F58" s="32"/>
      <c r="G58" s="4"/>
      <c r="H58" s="4"/>
      <c r="I58" s="4"/>
      <c r="J58" s="4"/>
      <c r="K58" s="4"/>
      <c r="L58" s="55">
        <f t="shared" si="4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31"/>
      <c r="AF58" s="32"/>
    </row>
    <row r="59" spans="3:32" x14ac:dyDescent="0.3">
      <c r="E59" s="31"/>
      <c r="F59" s="58"/>
      <c r="G59" s="4"/>
      <c r="H59" s="4"/>
      <c r="I59" s="4"/>
      <c r="J59" s="4"/>
      <c r="K59" s="4"/>
      <c r="L59" s="55">
        <f t="shared" si="4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60"/>
      <c r="AF59" s="61"/>
    </row>
    <row r="60" spans="3:32" x14ac:dyDescent="0.3">
      <c r="C60" s="3" t="s">
        <v>8</v>
      </c>
      <c r="E60" s="30">
        <f>SUM(E6:E59)</f>
        <v>5189.1000000000004</v>
      </c>
      <c r="F60" s="30">
        <f>SUM(F6:F59)</f>
        <v>343.51</v>
      </c>
      <c r="G60" s="30">
        <f>SUM(G8:G59)</f>
        <v>5000</v>
      </c>
      <c r="H60" s="30">
        <f>SUM(H8:H59)</f>
        <v>0</v>
      </c>
      <c r="I60" s="30">
        <f>SUM(I8:I59)</f>
        <v>0</v>
      </c>
      <c r="J60" s="30">
        <f>SUM(J6:J59)</f>
        <v>189.1</v>
      </c>
      <c r="K60" s="30">
        <f>SUM(K8:K59)</f>
        <v>0</v>
      </c>
      <c r="L60" s="68">
        <f t="shared" si="4"/>
        <v>5189.1000000000004</v>
      </c>
      <c r="M60" s="30">
        <f t="shared" ref="M60:AA60" si="5">SUM(M6:M59)</f>
        <v>150.5</v>
      </c>
      <c r="N60" s="30">
        <f t="shared" si="5"/>
        <v>0</v>
      </c>
      <c r="O60" s="30">
        <f t="shared" si="5"/>
        <v>0</v>
      </c>
      <c r="P60" s="30">
        <f t="shared" si="5"/>
        <v>0</v>
      </c>
      <c r="Q60" s="30">
        <f t="shared" si="5"/>
        <v>0</v>
      </c>
      <c r="R60" s="30">
        <f t="shared" si="5"/>
        <v>0</v>
      </c>
      <c r="S60" s="30">
        <f t="shared" si="5"/>
        <v>0</v>
      </c>
      <c r="T60" s="30">
        <f t="shared" si="5"/>
        <v>193.01</v>
      </c>
      <c r="U60" s="30">
        <f t="shared" si="5"/>
        <v>0</v>
      </c>
      <c r="V60" s="30">
        <f t="shared" si="5"/>
        <v>0</v>
      </c>
      <c r="W60" s="30">
        <f t="shared" si="5"/>
        <v>0</v>
      </c>
      <c r="X60" s="30">
        <f t="shared" si="5"/>
        <v>0</v>
      </c>
      <c r="Y60" s="30">
        <f t="shared" si="5"/>
        <v>0</v>
      </c>
      <c r="Z60" s="30">
        <f t="shared" si="5"/>
        <v>0</v>
      </c>
      <c r="AA60" s="30">
        <f t="shared" si="5"/>
        <v>343.51</v>
      </c>
      <c r="AB60" s="30">
        <f>SUM(AB8:AB59)</f>
        <v>0</v>
      </c>
      <c r="AC60" s="30">
        <f>SUM(AC8:AC59)</f>
        <v>0</v>
      </c>
      <c r="AD60" s="57">
        <f>SUM(AD7:AD59)</f>
        <v>0</v>
      </c>
      <c r="AE60" s="4"/>
      <c r="AF60" s="29"/>
    </row>
    <row r="61" spans="3:32" x14ac:dyDescent="0.3">
      <c r="E61" s="28"/>
      <c r="F61" s="29"/>
      <c r="AD61" s="29"/>
      <c r="AF61" s="29"/>
    </row>
    <row r="62" spans="3:32" ht="15" thickBot="1" x14ac:dyDescent="0.35">
      <c r="C62" s="3" t="s">
        <v>102</v>
      </c>
      <c r="E62" s="54" t="s">
        <v>80</v>
      </c>
      <c r="F62" s="54" t="s">
        <v>80</v>
      </c>
      <c r="G62" s="4">
        <f>Budget!H36</f>
        <v>0</v>
      </c>
      <c r="H62" s="54" t="s">
        <v>80</v>
      </c>
      <c r="I62" s="59"/>
      <c r="J62" s="4">
        <f>Budget!H29</f>
        <v>0</v>
      </c>
      <c r="K62" s="46" t="s">
        <v>80</v>
      </c>
      <c r="L62" s="46" t="s">
        <v>80</v>
      </c>
      <c r="M62" s="4">
        <f>Budget!H6</f>
        <v>1494</v>
      </c>
      <c r="N62" s="4">
        <f>Budget!H7</f>
        <v>312</v>
      </c>
      <c r="O62" s="4">
        <f>Budget!I7</f>
        <v>0</v>
      </c>
      <c r="P62" s="4">
        <f>Budget!H21</f>
        <v>120</v>
      </c>
      <c r="Q62" s="4">
        <f>Budget!H10+Budget!H17</f>
        <v>560</v>
      </c>
      <c r="R62" s="4">
        <f>Budget!H12</f>
        <v>360</v>
      </c>
      <c r="S62" s="4">
        <f>Budget!H24</f>
        <v>0</v>
      </c>
      <c r="T62" s="4">
        <f>Budget!H13+Budget!H14+Budget!H16</f>
        <v>270</v>
      </c>
      <c r="U62" s="4">
        <f>Budget!H19</f>
        <v>800</v>
      </c>
      <c r="V62" s="4">
        <f>Budget!H11</f>
        <v>250</v>
      </c>
      <c r="W62" s="4">
        <f>Budget!H18</f>
        <v>100</v>
      </c>
      <c r="X62" s="4">
        <f>Budget!I18</f>
        <v>0</v>
      </c>
      <c r="Y62" s="4">
        <f>Budget!H20</f>
        <v>50</v>
      </c>
      <c r="Z62" s="4">
        <f>Budget!H9</f>
        <v>100</v>
      </c>
      <c r="AA62" s="46" t="s">
        <v>80</v>
      </c>
      <c r="AB62" s="46"/>
      <c r="AC62" s="46" t="s">
        <v>80</v>
      </c>
      <c r="AD62" s="47" t="s">
        <v>80</v>
      </c>
      <c r="AF62" s="29"/>
    </row>
    <row r="63" spans="3:32" ht="15" thickTop="1" x14ac:dyDescent="0.3">
      <c r="E63" s="28"/>
      <c r="F63" s="29"/>
      <c r="K63" s="48"/>
      <c r="L63" s="48"/>
      <c r="AA63" s="48"/>
      <c r="AB63" s="48"/>
      <c r="AC63" s="48"/>
      <c r="AD63" s="49"/>
      <c r="AF63" s="29"/>
    </row>
    <row r="64" spans="3:32" ht="15" thickBot="1" x14ac:dyDescent="0.35">
      <c r="C64" s="3" t="s">
        <v>33</v>
      </c>
      <c r="E64" s="54" t="s">
        <v>80</v>
      </c>
      <c r="F64" s="54" t="s">
        <v>80</v>
      </c>
      <c r="G64" s="34">
        <f t="shared" ref="G64:J64" si="6">G60-G62</f>
        <v>5000</v>
      </c>
      <c r="H64" s="54"/>
      <c r="I64" s="54"/>
      <c r="J64" s="34">
        <f t="shared" si="6"/>
        <v>189.1</v>
      </c>
      <c r="K64" s="50"/>
      <c r="L64" s="50"/>
      <c r="M64" s="53">
        <f>M62-M60</f>
        <v>1343.5</v>
      </c>
      <c r="N64" s="53">
        <f>N62-N60</f>
        <v>312</v>
      </c>
      <c r="O64" s="53">
        <f t="shared" ref="O64:Z64" si="7">O62-O60</f>
        <v>0</v>
      </c>
      <c r="P64" s="53">
        <f t="shared" si="7"/>
        <v>120</v>
      </c>
      <c r="Q64" s="53">
        <f t="shared" si="7"/>
        <v>560</v>
      </c>
      <c r="R64" s="53">
        <f t="shared" si="7"/>
        <v>360</v>
      </c>
      <c r="S64" s="53">
        <f t="shared" si="7"/>
        <v>0</v>
      </c>
      <c r="T64" s="53">
        <f t="shared" si="7"/>
        <v>76.990000000000009</v>
      </c>
      <c r="U64" s="53">
        <f t="shared" si="7"/>
        <v>800</v>
      </c>
      <c r="V64" s="53">
        <f t="shared" si="7"/>
        <v>250</v>
      </c>
      <c r="W64" s="53">
        <f t="shared" si="7"/>
        <v>100</v>
      </c>
      <c r="X64" s="53">
        <f t="shared" si="7"/>
        <v>0</v>
      </c>
      <c r="Y64" s="53">
        <f t="shared" si="7"/>
        <v>50</v>
      </c>
      <c r="Z64" s="53">
        <f t="shared" si="7"/>
        <v>100</v>
      </c>
      <c r="AA64" s="50"/>
      <c r="AB64" s="50"/>
      <c r="AC64" s="50"/>
      <c r="AD64" s="50"/>
      <c r="AE64" s="44"/>
      <c r="AF64" s="45"/>
    </row>
    <row r="65" spans="3:5" ht="15" thickTop="1" x14ac:dyDescent="0.3"/>
    <row r="67" spans="3:5" x14ac:dyDescent="0.3">
      <c r="C67" s="3" t="s">
        <v>57</v>
      </c>
      <c r="E67" s="4">
        <f>E60-SUM(G60:K60)</f>
        <v>0</v>
      </c>
    </row>
    <row r="68" spans="3:5" x14ac:dyDescent="0.3">
      <c r="C68" s="3" t="s">
        <v>56</v>
      </c>
      <c r="E68" s="4">
        <f>F60-SUM(M60:Z60)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112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114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113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A6" sqref="A6:D7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F5" s="4">
        <f>C5+D5+E5</f>
        <v>0</v>
      </c>
      <c r="G5" s="4">
        <f>G4-F5</f>
        <v>272.94</v>
      </c>
    </row>
    <row r="6" spans="1:7" x14ac:dyDescent="0.3">
      <c r="F6" s="4">
        <f t="shared" ref="F6:F12" si="0">C6+D6+E6</f>
        <v>0</v>
      </c>
      <c r="G6" s="4">
        <f>G5+F6</f>
        <v>272.94</v>
      </c>
    </row>
    <row r="7" spans="1:7" x14ac:dyDescent="0.3">
      <c r="C7" s="39"/>
      <c r="D7" s="40"/>
      <c r="E7" s="40"/>
      <c r="F7" s="4">
        <f t="shared" si="0"/>
        <v>0</v>
      </c>
      <c r="G7" s="4">
        <f>G6+F7</f>
        <v>272.94</v>
      </c>
    </row>
    <row r="8" spans="1:7" x14ac:dyDescent="0.3">
      <c r="C8" s="39"/>
      <c r="D8" s="40"/>
      <c r="E8" s="40"/>
      <c r="F8" s="4">
        <f t="shared" si="0"/>
        <v>0</v>
      </c>
      <c r="G8" s="4">
        <f>G7+F8</f>
        <v>272.94</v>
      </c>
    </row>
    <row r="9" spans="1:7" x14ac:dyDescent="0.3">
      <c r="C9" s="39"/>
      <c r="D9" s="40"/>
      <c r="E9" s="40"/>
      <c r="F9" s="4">
        <f t="shared" si="0"/>
        <v>0</v>
      </c>
      <c r="G9" s="4">
        <f>G8+F9</f>
        <v>272.94</v>
      </c>
    </row>
    <row r="10" spans="1:7" x14ac:dyDescent="0.3">
      <c r="C10" s="39"/>
      <c r="D10" s="40"/>
      <c r="E10" s="40"/>
      <c r="F10" s="4">
        <f t="shared" si="0"/>
        <v>0</v>
      </c>
      <c r="G10" s="4">
        <f>G9-F10</f>
        <v>272.94</v>
      </c>
    </row>
    <row r="11" spans="1:7" x14ac:dyDescent="0.3">
      <c r="C11" s="39"/>
      <c r="D11" s="40"/>
      <c r="E11" s="40"/>
      <c r="F11" s="4">
        <f t="shared" si="0"/>
        <v>0</v>
      </c>
      <c r="G11" s="4">
        <f>G10+F11</f>
        <v>272.94</v>
      </c>
    </row>
    <row r="12" spans="1:7" x14ac:dyDescent="0.3">
      <c r="C12" s="39"/>
      <c r="D12" s="40"/>
      <c r="E12" s="40"/>
      <c r="F12" s="4">
        <f t="shared" si="0"/>
        <v>0</v>
      </c>
      <c r="G12" s="4">
        <f>G11-F12</f>
        <v>272.94</v>
      </c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</v>
      </c>
      <c r="E20" s="17">
        <f>SUM(E5:E19)</f>
        <v>0</v>
      </c>
      <c r="F20" s="17">
        <f>SUM(F5:F19)</f>
        <v>0</v>
      </c>
      <c r="G20" s="17"/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2025-04-28T12:41:44Z</cp:lastPrinted>
  <dcterms:created xsi:type="dcterms:W3CDTF">2011-06-26T08:01:14Z</dcterms:created>
  <dcterms:modified xsi:type="dcterms:W3CDTF">2025-07-28T11:18:50Z</dcterms:modified>
  <cp:category/>
  <cp:contentStatus/>
</cp:coreProperties>
</file>